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s\B2\Repos\WEB\2022\03\"/>
    </mc:Choice>
  </mc:AlternateContent>
  <bookViews>
    <workbookView xWindow="0" yWindow="0" windowWidth="28800" windowHeight="12435"/>
  </bookViews>
  <sheets>
    <sheet name="Додаток_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3" i="1"/>
  <c r="A14" i="1" l="1"/>
</calcChain>
</file>

<file path=xl/sharedStrings.xml><?xml version="1.0" encoding="utf-8"?>
<sst xmlns="http://schemas.openxmlformats.org/spreadsheetml/2006/main" count="25" uniqueCount="25">
  <si>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</si>
  <si>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</si>
  <si>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</si>
  <si>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</si>
  <si>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</si>
  <si>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</si>
  <si>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</si>
  <si>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</si>
  <si>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</si>
  <si>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</si>
  <si>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</si>
  <si>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</si>
  <si>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</si>
  <si>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</si>
  <si>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</si>
  <si>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</si>
  <si>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</si>
  <si>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</si>
  <si>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</si>
  <si>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</si>
  <si>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</si>
  <si>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</si>
  <si>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</si>
  <si>
    <t>постанови 
від 02 грудня 2019 року року № 144)</t>
  </si>
  <si>
    <t>NSFR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</si>
</sst>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2" fontId="3" fillId="0" borderId="0" xfId="0" applyNumberFormat="1" applyFont="1" applyProtection="1"/>
    <xf numFmtId="0" fontId="9" fillId="2" borderId="2" xfId="0" applyFont="1" applyFill="1" applyBorder="1" applyAlignment="1" applyProtection="1">
      <alignment vertical="top" wrapText="1"/>
    </xf>
    <xf numFmtId="2" fontId="9" fillId="0" borderId="0" xfId="0" applyNumberFormat="1" applyFont="1" applyProtection="1"/>
  </cellXfs>
  <cellStyles count="6">
    <cellStyle name="Normal" xfId="0" builtinId="0"/>
    <cellStyle name="S1" xfId="1"/>
    <cellStyle name="S10" xfId="5"/>
    <cellStyle name="S2" xfId="2"/>
    <cellStyle name="S3" xfId="3"/>
    <cellStyle name="S9" xfId="4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P14" totalsRowShown="0" headerRowDxfId="17" dataDxfId="15" headerRowBorderDxfId="16">
  <tableColumns count="16">
    <tableColumn id="1" name="№ з/п" dataDxfId="14"/>
    <tableColumn id="2" name="Найменування банку" dataDxfId="13"/>
    <tableColumn id="3" name="Н1" dataDxfId="12"/>
    <tableColumn id="4" name="Н2" dataDxfId="11"/>
    <tableColumn id="29" name="Н3"/>
    <tableColumn id="7" name="Н6" dataDxfId="10"/>
    <tableColumn id="8" name="Н7" dataDxfId="9"/>
    <tableColumn id="9" name="Н8" dataDxfId="8"/>
    <tableColumn id="10" name="Н9" dataDxfId="7"/>
    <tableColumn id="11" name="Н11" dataDxfId="6"/>
    <tableColumn id="12" name="Н12" dataDxfId="5"/>
    <tableColumn id="13" name="Л13-1" dataDxfId="4"/>
    <tableColumn id="14" name="Л13-2" dataDxfId="3"/>
    <tableColumn id="15" name="LCRBB" dataDxfId="2"/>
    <tableColumn id="16" name="LCRIB" dataDxfId="1"/>
    <tableColumn id="5" name="NSF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70" zoomScaleNormal="70" workbookViewId="0">
      <selection activeCell="F14" sqref="F14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9" width="5.85546875" style="5" bestFit="1" customWidth="1"/>
    <col min="10" max="11" width="4.85546875" style="5" bestFit="1" customWidth="1"/>
    <col min="12" max="13" width="6.28515625" style="5" bestFit="1" customWidth="1"/>
    <col min="14" max="16384" width="9.140625" style="5"/>
  </cols>
  <sheetData>
    <row r="1" spans="1:16" s="2" customFormat="1" x14ac:dyDescent="0.2">
      <c r="A1" s="2" t="s">
        <v>0</v>
      </c>
    </row>
    <row r="2" spans="1:16" s="2" customFormat="1" x14ac:dyDescent="0.2">
      <c r="A2" s="2" t="s">
        <v>1</v>
      </c>
    </row>
    <row r="3" spans="1:16" s="2" customFormat="1" x14ac:dyDescent="0.2">
      <c r="A3" s="2" t="s">
        <v>2</v>
      </c>
    </row>
    <row r="4" spans="1:16" s="2" customFormat="1" x14ac:dyDescent="0.2">
      <c r="A4" s="2" t="s">
        <v>3</v>
      </c>
    </row>
    <row r="5" spans="1:16" s="2" customFormat="1" x14ac:dyDescent="0.2">
      <c r="A5" s="3" t="s">
        <v>19</v>
      </c>
    </row>
    <row r="6" spans="1:16" s="2" customFormat="1" x14ac:dyDescent="0.2">
      <c r="A6" s="3" t="s">
        <v>23</v>
      </c>
    </row>
    <row r="8" spans="1:16" x14ac:dyDescent="0.2">
      <c r="A8" s="4" t="s">
        <v>4</v>
      </c>
    </row>
    <row r="9" spans="1:16" x14ac:dyDescent="0.2">
      <c r="A9" s="4"/>
    </row>
    <row r="10" spans="1:16" x14ac:dyDescent="0.2">
      <c r="A10" s="4" t="s">
        <v>5</v>
      </c>
      <c r="B10" s="6">
        <v>44621</v>
      </c>
    </row>
    <row r="12" spans="1:16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22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20</v>
      </c>
      <c r="O12" s="8" t="s">
        <v>21</v>
      </c>
      <c r="P12" s="14" t="s">
        <v>24</v>
      </c>
    </row>
    <row r="13" spans="1:16" s="10" customFormat="1" x14ac:dyDescent="0.2">
      <c r="A13" s="9">
        <f>COLUMN(tblDod4[[#Headers],[№ з/п]])</f>
        <v>1</v>
      </c>
      <c r="B13" s="9">
        <f>COLUMN(tblDod4[[#Headers],[Найменування банку]])</f>
        <v>2</v>
      </c>
      <c r="C13" s="9">
        <f>COLUMN(tblDod4[[#Headers],[Н1]])</f>
        <v>3</v>
      </c>
      <c r="D13" s="9">
        <f>COLUMN(tblDod4[[#Headers],[Н2]])</f>
        <v>4</v>
      </c>
      <c r="E13" s="9">
        <f>COLUMN(tblDod4[[#Headers],[Н3]])</f>
        <v>5</v>
      </c>
      <c r="F13" s="9">
        <f>COLUMN(tblDod4[[#Headers],[Н6]])</f>
        <v>6</v>
      </c>
      <c r="G13" s="9">
        <f>COLUMN(tblDod4[[#Headers],[Н7]])</f>
        <v>7</v>
      </c>
      <c r="H13" s="9">
        <f>COLUMN(tblDod4[[#Headers],[Н8]])</f>
        <v>8</v>
      </c>
      <c r="I13" s="9">
        <f>COLUMN(tblDod4[[#Headers],[Н9]])</f>
        <v>9</v>
      </c>
      <c r="J13" s="9">
        <f>COLUMN(tblDod4[[#Headers],[Н11]])</f>
        <v>10</v>
      </c>
      <c r="K13" s="9">
        <f>COLUMN(tblDod4[[#Headers],[Н12]])</f>
        <v>11</v>
      </c>
      <c r="L13" s="9">
        <f>COLUMN(tblDod4[[#Headers],[Л13-1]])</f>
        <v>12</v>
      </c>
      <c r="M13" s="9">
        <f>COLUMN(tblDod4[[#Headers],[Л13-2]])</f>
        <v>13</v>
      </c>
      <c r="N13" s="9">
        <f>COLUMN(tblDod4[[#Headers],[LCRBB]])</f>
        <v>14</v>
      </c>
      <c r="O13" s="9">
        <f>COLUMN(tblDod4[[#Headers],[LCRIB]])</f>
        <v>15</v>
      </c>
      <c r="P13" s="9">
        <v>16</v>
      </c>
    </row>
    <row r="14" spans="1:16" x14ac:dyDescent="0.2">
      <c r="A14" s="11">
        <f>ROW($A$1)</f>
        <v>1</v>
      </c>
      <c r="B14" s="5" t="s">
        <v>8</v>
      </c>
      <c r="C14" s="12">
        <v>11065710.82693</v>
      </c>
      <c r="D14" s="13">
        <v>18.544147479999999</v>
      </c>
      <c r="E14" s="13">
        <v>11.96185637</v>
      </c>
      <c r="F14" s="13">
        <v>92.610488759999996</v>
      </c>
      <c r="G14" s="13">
        <v>11.120697590000002</v>
      </c>
      <c r="H14" s="13">
        <v>22.958919430000002</v>
      </c>
      <c r="I14" s="13">
        <v>11.838238110000001</v>
      </c>
      <c r="J14" s="13">
        <v>9.0368730124999984E-3</v>
      </c>
      <c r="K14" s="13">
        <v>1.2323009774999999E-2</v>
      </c>
      <c r="L14" s="13">
        <v>3.3019987099999999</v>
      </c>
      <c r="M14" s="13">
        <v>0</v>
      </c>
      <c r="N14" s="13">
        <v>138.85599999999999</v>
      </c>
      <c r="O14" s="13">
        <v>146.03970000000001</v>
      </c>
      <c r="P14" s="15">
        <v>115.1408</v>
      </c>
    </row>
    <row r="15" spans="1:16" x14ac:dyDescent="0.2">
      <c r="P15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